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9 백업\바탕화면 자료\현지투어\"/>
    </mc:Choice>
  </mc:AlternateContent>
  <bookViews>
    <workbookView xWindow="0" yWindow="0" windowWidth="14835" windowHeight="12105" tabRatio="602" firstSheet="6" activeTab="11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</sheets>
  <calcPr calcId="152511"/>
</workbook>
</file>

<file path=xl/calcChain.xml><?xml version="1.0" encoding="utf-8"?>
<calcChain xmlns="http://schemas.openxmlformats.org/spreadsheetml/2006/main">
  <c r="B52" i="18" l="1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<sst xmlns="http://schemas.openxmlformats.org/spreadsheetml/2006/main" count="673" uniqueCount="235">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</sst>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17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7" workbookViewId="0">
      <selection activeCell="B52" sqref="B52"/>
    </sheetView>
  </sheetViews>
  <sheetFormatPr defaultRowHeight="16.5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>
      <c r="A1" s="1" t="s">
        <v>34</v>
      </c>
    </row>
    <row r="3" spans="1:5">
      <c r="A3" s="3" t="s">
        <v>33</v>
      </c>
    </row>
    <row r="4" spans="1:5" ht="18" customHeight="1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>
      <c r="B7" s="8" t="s">
        <v>27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104</v>
      </c>
    </row>
    <row r="13" spans="1:5" ht="18" customHeight="1">
      <c r="A13" s="114"/>
      <c r="B13" s="5" t="s">
        <v>22</v>
      </c>
      <c r="C13" s="12">
        <v>150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1204</v>
      </c>
    </row>
    <row r="20" spans="1:4">
      <c r="A20" s="3" t="s">
        <v>16</v>
      </c>
      <c r="B20" s="15" t="s">
        <v>15</v>
      </c>
      <c r="C20" s="16">
        <f>C7-C17</f>
        <v>474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237</v>
      </c>
    </row>
    <row r="26" spans="1:4" ht="20.100000000000001" customHeight="1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/>
      <c r="C31" s="19"/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0</v>
      </c>
      <c r="D33" t="s">
        <v>38</v>
      </c>
    </row>
    <row r="34" spans="1:6">
      <c r="A34" s="15"/>
      <c r="B34" s="20"/>
      <c r="C34" s="30"/>
    </row>
    <row r="35" spans="1:6" ht="17.25" thickBot="1"/>
    <row r="36" spans="1:6">
      <c r="C36" s="28" t="s">
        <v>35</v>
      </c>
      <c r="D36" s="24" t="s">
        <v>39</v>
      </c>
      <c r="E36" s="26" t="s">
        <v>36</v>
      </c>
    </row>
    <row r="37" spans="1:6" ht="17.25" thickBot="1">
      <c r="C37" s="29">
        <f>C26</f>
        <v>237</v>
      </c>
      <c r="D37" s="25">
        <f>C33</f>
        <v>0</v>
      </c>
      <c r="E37" s="27">
        <f>C37-D37</f>
        <v>237</v>
      </c>
    </row>
    <row r="40" spans="1:6">
      <c r="A40" t="s">
        <v>47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42011</v>
      </c>
      <c r="B42" s="35" t="s">
        <v>51</v>
      </c>
      <c r="C42" s="33" t="s">
        <v>48</v>
      </c>
      <c r="D42" s="34">
        <v>8400000</v>
      </c>
      <c r="E42" s="118">
        <v>2974955</v>
      </c>
      <c r="F42" s="121">
        <f>SUM(D42:D47)-E42</f>
        <v>29925045</v>
      </c>
    </row>
    <row r="43" spans="1:6">
      <c r="A43" s="32">
        <v>42015</v>
      </c>
      <c r="B43" s="36" t="s">
        <v>52</v>
      </c>
      <c r="C43" s="33" t="s">
        <v>48</v>
      </c>
      <c r="D43" s="34">
        <v>8400000</v>
      </c>
      <c r="E43" s="119"/>
      <c r="F43" s="122"/>
    </row>
    <row r="44" spans="1:6">
      <c r="A44" s="32">
        <v>42015</v>
      </c>
      <c r="B44" s="36" t="s">
        <v>53</v>
      </c>
      <c r="C44" s="33" t="s">
        <v>49</v>
      </c>
      <c r="D44" s="34">
        <v>2500000</v>
      </c>
      <c r="E44" s="119"/>
      <c r="F44" s="122"/>
    </row>
    <row r="45" spans="1:6">
      <c r="A45" s="32">
        <v>42016</v>
      </c>
      <c r="B45" s="36" t="s">
        <v>53</v>
      </c>
      <c r="C45" s="33" t="s">
        <v>49</v>
      </c>
      <c r="D45" s="34">
        <v>1000000</v>
      </c>
      <c r="E45" s="119"/>
      <c r="F45" s="122"/>
    </row>
    <row r="46" spans="1:6">
      <c r="A46" s="32">
        <v>42020</v>
      </c>
      <c r="B46" s="36" t="s">
        <v>54</v>
      </c>
      <c r="C46" s="33" t="s">
        <v>50</v>
      </c>
      <c r="D46" s="34">
        <v>6300000</v>
      </c>
      <c r="E46" s="119"/>
      <c r="F46" s="122"/>
    </row>
    <row r="47" spans="1:6" ht="24" customHeight="1">
      <c r="A47" s="32">
        <v>42030</v>
      </c>
      <c r="B47" s="36" t="s">
        <v>55</v>
      </c>
      <c r="C47" s="33" t="s">
        <v>50</v>
      </c>
      <c r="D47" s="34">
        <v>6300000</v>
      </c>
      <c r="E47" s="120"/>
      <c r="F47" s="123"/>
    </row>
    <row r="48" spans="1:6">
      <c r="C48" s="116" t="s">
        <v>92</v>
      </c>
      <c r="D48" s="117"/>
      <c r="E48">
        <f>F42/21800</f>
        <v>1372.708486238532</v>
      </c>
    </row>
    <row r="50" spans="1:2">
      <c r="A50" t="s">
        <v>56</v>
      </c>
    </row>
    <row r="51" spans="1:2">
      <c r="A51" t="s">
        <v>72</v>
      </c>
      <c r="B51" s="2">
        <f>C7-C26</f>
        <v>1441</v>
      </c>
    </row>
    <row r="52" spans="1:2">
      <c r="A52" t="s">
        <v>136</v>
      </c>
      <c r="B52" s="2">
        <f>E48</f>
        <v>1372.708486238532</v>
      </c>
    </row>
    <row r="53" spans="1:2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>
      <c r="A1" s="1" t="s">
        <v>40</v>
      </c>
    </row>
    <row r="3" spans="1:5">
      <c r="A3" s="3" t="s">
        <v>33</v>
      </c>
    </row>
    <row r="4" spans="1:5" ht="18" customHeight="1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>
      <c r="A6" s="5" t="s">
        <v>29</v>
      </c>
      <c r="B6" s="5" t="s">
        <v>28</v>
      </c>
      <c r="C6" s="23">
        <v>409</v>
      </c>
      <c r="D6" s="7"/>
      <c r="E6" s="7"/>
    </row>
    <row r="7" spans="1:5">
      <c r="B7" s="8" t="s">
        <v>27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98</v>
      </c>
    </row>
    <row r="13" spans="1:5" ht="18" customHeight="1">
      <c r="A13" s="114"/>
      <c r="B13" s="5" t="s">
        <v>22</v>
      </c>
      <c r="C13" s="12">
        <v>140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5">
      <c r="B17" s="13" t="s">
        <v>17</v>
      </c>
      <c r="C17" s="14">
        <f>SUM(C11:C16)</f>
        <v>1188</v>
      </c>
    </row>
    <row r="20" spans="1:5">
      <c r="A20" s="3" t="s">
        <v>16</v>
      </c>
      <c r="B20" s="15" t="s">
        <v>15</v>
      </c>
      <c r="C20" s="16">
        <f>C7-C17</f>
        <v>162</v>
      </c>
    </row>
    <row r="24" spans="1:5">
      <c r="A24" s="3" t="s">
        <v>14</v>
      </c>
    </row>
    <row r="25" spans="1:5" ht="20.100000000000001" customHeight="1">
      <c r="A25" s="4" t="s">
        <v>13</v>
      </c>
      <c r="B25" s="17" t="s">
        <v>12</v>
      </c>
      <c r="C25" s="18">
        <f>C20/2</f>
        <v>81</v>
      </c>
    </row>
    <row r="26" spans="1:5" ht="20.100000000000001" customHeight="1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>
      <c r="A28" t="s">
        <v>8</v>
      </c>
    </row>
    <row r="29" spans="1:5">
      <c r="A29" s="15" t="s">
        <v>7</v>
      </c>
      <c r="B29" s="15"/>
    </row>
    <row r="30" spans="1:5" ht="18" customHeight="1">
      <c r="A30" s="4" t="s">
        <v>6</v>
      </c>
      <c r="B30" s="6" t="s">
        <v>43</v>
      </c>
      <c r="C30" s="19">
        <v>50</v>
      </c>
    </row>
    <row r="31" spans="1:5" ht="18" customHeight="1">
      <c r="A31" s="4" t="s">
        <v>4</v>
      </c>
      <c r="B31" s="6" t="s">
        <v>42</v>
      </c>
      <c r="C31" s="19">
        <v>96</v>
      </c>
    </row>
    <row r="32" spans="1:5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146</v>
      </c>
      <c r="D33" t="s">
        <v>0</v>
      </c>
    </row>
    <row r="35" spans="1:6">
      <c r="B35" s="1"/>
    </row>
    <row r="36" spans="1:6" ht="17.25" thickBot="1"/>
    <row r="37" spans="1:6" ht="23.25" customHeight="1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>
      <c r="A39" s="22"/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42053</v>
      </c>
      <c r="B42" s="33" t="s">
        <v>59</v>
      </c>
      <c r="C42" s="33" t="s">
        <v>48</v>
      </c>
      <c r="D42" s="34">
        <v>7800000</v>
      </c>
      <c r="E42" s="125">
        <v>990000</v>
      </c>
      <c r="F42" s="126">
        <f>SUM(D42:D43)-E42</f>
        <v>14610000</v>
      </c>
    </row>
    <row r="43" spans="1:6">
      <c r="A43" s="32">
        <v>42056</v>
      </c>
      <c r="B43" s="33" t="s">
        <v>60</v>
      </c>
      <c r="C43" s="33" t="s">
        <v>48</v>
      </c>
      <c r="D43" s="34">
        <v>7800000</v>
      </c>
      <c r="E43" s="125"/>
      <c r="F43" s="126"/>
    </row>
    <row r="44" spans="1:6" ht="26.25" customHeight="1">
      <c r="C44" s="124" t="s">
        <v>93</v>
      </c>
      <c r="D44" s="124"/>
      <c r="F44" s="48"/>
    </row>
    <row r="45" spans="1:6">
      <c r="F45" s="48"/>
    </row>
    <row r="46" spans="1:6">
      <c r="A46" t="s">
        <v>57</v>
      </c>
      <c r="F46" s="48"/>
    </row>
    <row r="47" spans="1:6">
      <c r="A47" t="s">
        <v>72</v>
      </c>
      <c r="B47" s="2">
        <f>C7-C26</f>
        <v>1269</v>
      </c>
    </row>
    <row r="48" spans="1:6">
      <c r="A48" t="s">
        <v>136</v>
      </c>
      <c r="B48" s="2">
        <f>680</f>
        <v>680</v>
      </c>
    </row>
    <row r="49" spans="1:2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46</v>
      </c>
    </row>
    <row r="3" spans="1:5">
      <c r="A3" s="3" t="s">
        <v>33</v>
      </c>
    </row>
    <row r="4" spans="1:5" ht="18" customHeight="1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>
      <c r="A6" s="5" t="s">
        <v>29</v>
      </c>
      <c r="B6" s="5" t="s">
        <v>28</v>
      </c>
      <c r="C6" s="23">
        <v>70</v>
      </c>
      <c r="D6" s="7"/>
      <c r="E6" s="7"/>
    </row>
    <row r="7" spans="1:5">
      <c r="B7" s="8" t="s">
        <v>27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70</v>
      </c>
    </row>
    <row r="13" spans="1:5" ht="18" customHeight="1">
      <c r="A13" s="114"/>
      <c r="B13" s="5" t="s">
        <v>22</v>
      </c>
      <c r="C13" s="12">
        <v>110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1130</v>
      </c>
    </row>
    <row r="20" spans="1:4">
      <c r="A20" s="3" t="s">
        <v>16</v>
      </c>
      <c r="B20" s="15" t="s">
        <v>15</v>
      </c>
      <c r="C20" s="16">
        <f>C7-C17</f>
        <v>356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178</v>
      </c>
    </row>
    <row r="26" spans="1:4" ht="20.100000000000001" customHeight="1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3</v>
      </c>
      <c r="C31" s="19">
        <v>21</v>
      </c>
    </row>
    <row r="32" spans="1:4" ht="18" customHeight="1">
      <c r="A32" s="4" t="s">
        <v>2</v>
      </c>
      <c r="B32" s="6" t="s">
        <v>1</v>
      </c>
      <c r="C32" s="19"/>
    </row>
    <row r="33" spans="1:6">
      <c r="A33" s="15"/>
      <c r="B33" s="20"/>
      <c r="C33" s="21">
        <f>SUM(C30:C32)</f>
        <v>21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178</v>
      </c>
      <c r="D38" s="25">
        <f>C33</f>
        <v>21</v>
      </c>
      <c r="E38" s="27">
        <f>C38-D38</f>
        <v>157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42067</v>
      </c>
      <c r="B42" s="33" t="s">
        <v>61</v>
      </c>
      <c r="C42" s="33" t="s">
        <v>62</v>
      </c>
      <c r="D42" s="34">
        <v>4200000</v>
      </c>
      <c r="E42" s="125">
        <v>635000</v>
      </c>
      <c r="F42" s="126">
        <f>SUM(D42:D46)-E42</f>
        <v>29665000</v>
      </c>
    </row>
    <row r="43" spans="1:6">
      <c r="A43" s="32">
        <v>42068</v>
      </c>
      <c r="B43" s="33" t="s">
        <v>63</v>
      </c>
      <c r="C43" s="33" t="s">
        <v>48</v>
      </c>
      <c r="D43" s="34">
        <v>7800000</v>
      </c>
      <c r="E43" s="125"/>
      <c r="F43" s="126"/>
    </row>
    <row r="44" spans="1:6">
      <c r="A44" s="32">
        <v>42075</v>
      </c>
      <c r="B44" s="33" t="s">
        <v>64</v>
      </c>
      <c r="C44" s="33" t="s">
        <v>62</v>
      </c>
      <c r="D44" s="34">
        <v>4200000</v>
      </c>
      <c r="E44" s="125"/>
      <c r="F44" s="126"/>
    </row>
    <row r="45" spans="1:6">
      <c r="A45" s="32">
        <v>42077</v>
      </c>
      <c r="B45" s="33" t="s">
        <v>65</v>
      </c>
      <c r="C45" s="33" t="s">
        <v>50</v>
      </c>
      <c r="D45" s="34">
        <v>6300000</v>
      </c>
      <c r="E45" s="125"/>
      <c r="F45" s="126"/>
    </row>
    <row r="46" spans="1:6">
      <c r="A46" s="32">
        <v>42080</v>
      </c>
      <c r="B46" s="33" t="s">
        <v>66</v>
      </c>
      <c r="C46" s="33" t="s">
        <v>48</v>
      </c>
      <c r="D46" s="34">
        <v>7800000</v>
      </c>
      <c r="E46" s="125"/>
      <c r="F46" s="126"/>
    </row>
    <row r="47" spans="1:6">
      <c r="C47" s="124" t="s">
        <v>94</v>
      </c>
      <c r="D47" s="124"/>
    </row>
    <row r="49" spans="1:2">
      <c r="A49" t="s">
        <v>67</v>
      </c>
    </row>
    <row r="50" spans="1:2">
      <c r="A50" t="s">
        <v>72</v>
      </c>
      <c r="B50" s="2">
        <f>C7-C26</f>
        <v>1308</v>
      </c>
    </row>
    <row r="51" spans="1:2">
      <c r="A51" t="s">
        <v>136</v>
      </c>
      <c r="B51" s="2">
        <f>1380</f>
        <v>1380</v>
      </c>
    </row>
    <row r="52" spans="1:2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85</v>
      </c>
    </row>
    <row r="3" spans="1:5">
      <c r="A3" s="3" t="s">
        <v>33</v>
      </c>
    </row>
    <row r="4" spans="1:5" ht="18" customHeight="1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60</v>
      </c>
    </row>
    <row r="13" spans="1:5" ht="18" customHeight="1">
      <c r="A13" s="114"/>
      <c r="B13" s="5" t="s">
        <v>22</v>
      </c>
      <c r="C13" s="12">
        <v>100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173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86.5</v>
      </c>
    </row>
    <row r="26" spans="1:4" ht="20.100000000000001" customHeight="1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>
      <c r="A28" t="s">
        <v>105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44</v>
      </c>
      <c r="C31" s="19">
        <v>68</v>
      </c>
    </row>
    <row r="32" spans="1:4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68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87</v>
      </c>
      <c r="D38" s="25">
        <v>68</v>
      </c>
      <c r="E38" s="27">
        <f>C38-D38</f>
        <v>19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42099</v>
      </c>
      <c r="B42" s="33" t="s">
        <v>68</v>
      </c>
      <c r="C42" s="33" t="s">
        <v>48</v>
      </c>
      <c r="D42" s="34">
        <v>6720000</v>
      </c>
      <c r="E42" s="127">
        <v>1635000</v>
      </c>
      <c r="F42" s="126">
        <f>SUM(D42:D43)-E42</f>
        <v>11805000</v>
      </c>
    </row>
    <row r="43" spans="1:6">
      <c r="A43" s="32">
        <v>42102</v>
      </c>
      <c r="B43" s="33" t="s">
        <v>69</v>
      </c>
      <c r="C43" s="33" t="s">
        <v>48</v>
      </c>
      <c r="D43" s="34">
        <v>6720000</v>
      </c>
      <c r="E43" s="123"/>
      <c r="F43" s="126"/>
    </row>
    <row r="44" spans="1:6">
      <c r="C44" s="40" t="s">
        <v>70</v>
      </c>
      <c r="D44" s="41">
        <f>F42/21500</f>
        <v>549.06976744186045</v>
      </c>
      <c r="F44" s="49"/>
    </row>
    <row r="45" spans="1:6">
      <c r="F45" s="49"/>
    </row>
    <row r="46" spans="1:6">
      <c r="A46" t="s">
        <v>110</v>
      </c>
      <c r="F46" s="49"/>
    </row>
    <row r="47" spans="1:6">
      <c r="A47" t="s">
        <v>72</v>
      </c>
      <c r="B47" s="38">
        <f>C7-C26</f>
        <v>1196.5</v>
      </c>
    </row>
    <row r="48" spans="1:6">
      <c r="A48" t="s">
        <v>71</v>
      </c>
      <c r="B48" s="38">
        <f>D44</f>
        <v>549.06976744186045</v>
      </c>
    </row>
    <row r="49" spans="1:2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>
      <c r="A1" s="1" t="s">
        <v>84</v>
      </c>
    </row>
    <row r="3" spans="1:5">
      <c r="A3" s="3" t="s">
        <v>33</v>
      </c>
    </row>
    <row r="4" spans="1:5" ht="18" customHeight="1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>
      <c r="A5" s="5" t="s">
        <v>31</v>
      </c>
      <c r="B5" s="5" t="s">
        <v>107</v>
      </c>
      <c r="C5" s="23"/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60</v>
      </c>
    </row>
    <row r="13" spans="1:5" ht="18" customHeight="1">
      <c r="A13" s="114"/>
      <c r="B13" s="5" t="s">
        <v>22</v>
      </c>
      <c r="C13" s="12">
        <v>100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-725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>
      <c r="A28" t="s">
        <v>98</v>
      </c>
    </row>
    <row r="29" spans="1:4">
      <c r="A29" s="15" t="s">
        <v>99</v>
      </c>
      <c r="B29" s="15"/>
    </row>
    <row r="30" spans="1:4" ht="18" customHeight="1">
      <c r="A30" s="4" t="s">
        <v>100</v>
      </c>
      <c r="B30" s="6" t="s">
        <v>101</v>
      </c>
      <c r="C30" s="19"/>
    </row>
    <row r="31" spans="1:4" ht="18" customHeight="1">
      <c r="A31" s="4" t="s">
        <v>102</v>
      </c>
      <c r="B31" s="6"/>
      <c r="C31" s="19"/>
    </row>
    <row r="32" spans="1:4" ht="18" customHeight="1">
      <c r="A32" s="4" t="s">
        <v>103</v>
      </c>
      <c r="B32" s="6"/>
      <c r="C32" s="19"/>
    </row>
    <row r="33" spans="1:6">
      <c r="A33" s="15"/>
      <c r="B33" s="20"/>
      <c r="C33" s="21">
        <f>SUM(C30:C32)</f>
        <v>0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-363</v>
      </c>
      <c r="D38" s="25">
        <v>0</v>
      </c>
      <c r="E38" s="27">
        <f>C38-D38</f>
        <v>-363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42139</v>
      </c>
      <c r="B42" s="33" t="s">
        <v>74</v>
      </c>
      <c r="C42" s="33" t="s">
        <v>49</v>
      </c>
      <c r="D42" s="34">
        <v>3800000</v>
      </c>
      <c r="E42" s="125">
        <v>3135000</v>
      </c>
      <c r="F42" s="126">
        <f>SUM(D42:D43)-E42</f>
        <v>7865000</v>
      </c>
    </row>
    <row r="43" spans="1:6">
      <c r="A43" s="32">
        <v>42147</v>
      </c>
      <c r="B43" s="33" t="s">
        <v>75</v>
      </c>
      <c r="C43" s="33" t="s">
        <v>48</v>
      </c>
      <c r="D43" s="34">
        <v>7200000</v>
      </c>
      <c r="E43" s="125"/>
      <c r="F43" s="126"/>
    </row>
    <row r="44" spans="1:6">
      <c r="C44" s="40" t="s">
        <v>70</v>
      </c>
      <c r="D44" s="41">
        <f>F42/21500</f>
        <v>365.81395348837208</v>
      </c>
    </row>
    <row r="46" spans="1:6">
      <c r="A46" t="s">
        <v>108</v>
      </c>
    </row>
    <row r="47" spans="1:6">
      <c r="A47" t="s">
        <v>72</v>
      </c>
      <c r="B47" s="38">
        <f>C7</f>
        <v>385</v>
      </c>
    </row>
    <row r="48" spans="1:6">
      <c r="A48" t="s">
        <v>71</v>
      </c>
      <c r="B48" s="38">
        <f>D44</f>
        <v>365.81395348837208</v>
      </c>
    </row>
    <row r="49" spans="1:2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>
      <c r="A1" s="1" t="s">
        <v>79</v>
      </c>
    </row>
    <row r="3" spans="1:5">
      <c r="A3" s="3" t="s">
        <v>33</v>
      </c>
    </row>
    <row r="4" spans="1:5" ht="18" customHeight="1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>
      <c r="A6" s="5" t="s">
        <v>29</v>
      </c>
      <c r="B6" s="5" t="s">
        <v>28</v>
      </c>
      <c r="C6" s="23">
        <v>0</v>
      </c>
      <c r="D6" s="7"/>
      <c r="E6" s="7"/>
    </row>
    <row r="7" spans="1:5">
      <c r="B7" s="8" t="s">
        <v>27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13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14"/>
      <c r="B12" s="5" t="s">
        <v>23</v>
      </c>
      <c r="C12" s="12">
        <v>60</v>
      </c>
    </row>
    <row r="13" spans="1:5" ht="18" customHeight="1">
      <c r="A13" s="114"/>
      <c r="B13" s="5" t="s">
        <v>22</v>
      </c>
      <c r="C13" s="12">
        <v>100</v>
      </c>
    </row>
    <row r="14" spans="1:5" ht="18" customHeight="1">
      <c r="A14" s="114"/>
      <c r="B14" s="5" t="s">
        <v>21</v>
      </c>
      <c r="C14" s="12">
        <v>300</v>
      </c>
    </row>
    <row r="15" spans="1:5" ht="18" customHeight="1">
      <c r="A15" s="115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-625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>
      <c r="A28" t="s">
        <v>8</v>
      </c>
    </row>
    <row r="29" spans="1:4">
      <c r="A29" s="15" t="s">
        <v>76</v>
      </c>
      <c r="B29" s="15"/>
    </row>
    <row r="30" spans="1:4" ht="18" customHeight="1">
      <c r="A30" s="4" t="s">
        <v>77</v>
      </c>
      <c r="B30" s="6" t="s">
        <v>5</v>
      </c>
      <c r="C30" s="19"/>
    </row>
    <row r="31" spans="1:4" ht="18" customHeight="1">
      <c r="A31" s="4" t="s">
        <v>4</v>
      </c>
      <c r="B31" s="6" t="s">
        <v>78</v>
      </c>
      <c r="C31" s="19">
        <v>17</v>
      </c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17</v>
      </c>
      <c r="D33" t="s">
        <v>0</v>
      </c>
    </row>
    <row r="35" spans="1:6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-312.5</v>
      </c>
      <c r="D38" s="25">
        <f>C33</f>
        <v>17</v>
      </c>
      <c r="E38" s="27">
        <f>C38-D38</f>
        <v>-329.5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>
      <c r="E43" s="40" t="s">
        <v>70</v>
      </c>
      <c r="F43" s="41">
        <f>F42/21500</f>
        <v>110</v>
      </c>
    </row>
    <row r="45" spans="1:6">
      <c r="A45" t="s">
        <v>106</v>
      </c>
    </row>
    <row r="46" spans="1:6">
      <c r="A46" t="s">
        <v>72</v>
      </c>
      <c r="B46" s="38">
        <f>C7</f>
        <v>485</v>
      </c>
    </row>
    <row r="47" spans="1:6">
      <c r="A47" t="s">
        <v>71</v>
      </c>
      <c r="B47" s="38">
        <f>F43</f>
        <v>110</v>
      </c>
    </row>
    <row r="48" spans="1:6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111</v>
      </c>
    </row>
    <row r="3" spans="1:5">
      <c r="A3" s="3" t="s">
        <v>33</v>
      </c>
    </row>
    <row r="4" spans="1:5">
      <c r="A4" s="4" t="s">
        <v>32</v>
      </c>
      <c r="B4" s="5" t="s">
        <v>112</v>
      </c>
      <c r="C4" s="23">
        <v>1330</v>
      </c>
      <c r="D4" s="7"/>
      <c r="E4" s="7"/>
    </row>
    <row r="5" spans="1:5">
      <c r="A5" s="5" t="s">
        <v>31</v>
      </c>
      <c r="B5" s="5" t="s">
        <v>112</v>
      </c>
      <c r="C5" s="23"/>
      <c r="D5" s="7"/>
      <c r="E5" s="7"/>
    </row>
    <row r="6" spans="1:5">
      <c r="A6" s="5" t="s">
        <v>113</v>
      </c>
      <c r="B6" s="5" t="s">
        <v>114</v>
      </c>
      <c r="C6" s="23">
        <v>1132</v>
      </c>
      <c r="D6" s="7"/>
      <c r="E6" s="7"/>
    </row>
    <row r="7" spans="1:5">
      <c r="B7" s="8" t="s">
        <v>27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13" t="s">
        <v>116</v>
      </c>
      <c r="B11" s="5" t="s">
        <v>24</v>
      </c>
      <c r="C11" s="12">
        <v>350</v>
      </c>
      <c r="D11" s="7"/>
      <c r="E11" s="7"/>
    </row>
    <row r="12" spans="1:5">
      <c r="A12" s="114"/>
      <c r="B12" s="5" t="s">
        <v>23</v>
      </c>
      <c r="C12" s="12">
        <v>80</v>
      </c>
    </row>
    <row r="13" spans="1:5">
      <c r="A13" s="114"/>
      <c r="B13" s="5" t="s">
        <v>22</v>
      </c>
      <c r="C13" s="12">
        <v>150</v>
      </c>
    </row>
    <row r="14" spans="1:5">
      <c r="A14" s="114"/>
      <c r="B14" s="5" t="s">
        <v>117</v>
      </c>
      <c r="C14" s="12">
        <v>300</v>
      </c>
    </row>
    <row r="15" spans="1:5">
      <c r="A15" s="115"/>
      <c r="B15" s="5" t="s">
        <v>20</v>
      </c>
      <c r="C15" s="12">
        <v>50</v>
      </c>
    </row>
    <row r="16" spans="1:5">
      <c r="A16" s="5" t="s">
        <v>118</v>
      </c>
      <c r="B16" s="5" t="s">
        <v>119</v>
      </c>
      <c r="C16" s="12">
        <v>250</v>
      </c>
    </row>
    <row r="17" spans="1:3">
      <c r="B17" s="13" t="s">
        <v>17</v>
      </c>
      <c r="C17" s="14">
        <f>SUM(C11:C16)</f>
        <v>1180</v>
      </c>
    </row>
    <row r="20" spans="1:3">
      <c r="A20" s="3" t="s">
        <v>16</v>
      </c>
      <c r="B20" s="15" t="s">
        <v>15</v>
      </c>
      <c r="C20" s="16">
        <f>C7-C17</f>
        <v>1282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f>C20/2</f>
        <v>641</v>
      </c>
    </row>
    <row r="26" spans="1:3">
      <c r="A26" s="5" t="s">
        <v>11</v>
      </c>
      <c r="B26" s="17" t="s">
        <v>10</v>
      </c>
      <c r="C26" s="18">
        <f>C20/2</f>
        <v>641</v>
      </c>
    </row>
    <row r="27" spans="1:3">
      <c r="A27" s="5" t="s">
        <v>120</v>
      </c>
      <c r="B27" s="17" t="s">
        <v>121</v>
      </c>
      <c r="C27" s="18">
        <v>-363</v>
      </c>
    </row>
    <row r="28" spans="1:3">
      <c r="A28" s="5" t="s">
        <v>122</v>
      </c>
      <c r="B28" s="17" t="s">
        <v>121</v>
      </c>
      <c r="C28" s="18">
        <v>-313</v>
      </c>
    </row>
    <row r="29" spans="1:3">
      <c r="A29" s="128" t="s">
        <v>132</v>
      </c>
      <c r="B29" s="128"/>
      <c r="C29" s="19">
        <f>C26+C27+C28</f>
        <v>-35</v>
      </c>
    </row>
    <row r="30" spans="1:3">
      <c r="A30" t="s">
        <v>8</v>
      </c>
    </row>
    <row r="31" spans="1:3">
      <c r="A31" s="15" t="s">
        <v>123</v>
      </c>
      <c r="B31" s="15"/>
    </row>
    <row r="32" spans="1:3">
      <c r="A32" s="4" t="s">
        <v>124</v>
      </c>
      <c r="B32" s="6" t="s">
        <v>125</v>
      </c>
      <c r="C32" s="19"/>
    </row>
    <row r="33" spans="1:6">
      <c r="A33" s="4" t="s">
        <v>126</v>
      </c>
      <c r="B33" s="6"/>
      <c r="C33" s="19"/>
    </row>
    <row r="34" spans="1:6">
      <c r="A34" s="4" t="s">
        <v>127</v>
      </c>
      <c r="B34" s="6"/>
      <c r="C34" s="19"/>
    </row>
    <row r="35" spans="1:6">
      <c r="A35" s="15"/>
      <c r="B35" s="20"/>
      <c r="C35" s="21">
        <f>SUM(C32:C34)</f>
        <v>0</v>
      </c>
    </row>
    <row r="36" spans="1:6">
      <c r="A36" s="42" t="s">
        <v>81</v>
      </c>
      <c r="B36" s="43" t="s">
        <v>82</v>
      </c>
      <c r="C36" s="44"/>
      <c r="D36" s="44">
        <f>C35+C7</f>
        <v>2462</v>
      </c>
    </row>
    <row r="38" spans="1:6">
      <c r="A38" t="s">
        <v>58</v>
      </c>
    </row>
    <row r="39" spans="1:6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>
      <c r="E41" s="50" t="s">
        <v>70</v>
      </c>
      <c r="F41" s="41">
        <f>F40/21500</f>
        <v>230.23255813953489</v>
      </c>
    </row>
    <row r="43" spans="1:6" ht="17.25" thickBot="1"/>
    <row r="44" spans="1:6">
      <c r="C44" s="28" t="s">
        <v>128</v>
      </c>
      <c r="D44" s="24" t="s">
        <v>129</v>
      </c>
      <c r="E44" s="26" t="s">
        <v>130</v>
      </c>
    </row>
    <row r="45" spans="1:6" ht="17.25" thickBot="1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>
      <c r="A47" t="s">
        <v>135</v>
      </c>
    </row>
    <row r="48" spans="1:6">
      <c r="A48" t="s">
        <v>72</v>
      </c>
      <c r="B48" s="38">
        <f>C7</f>
        <v>2462</v>
      </c>
    </row>
    <row r="49" spans="1:2">
      <c r="A49" t="s">
        <v>71</v>
      </c>
      <c r="B49" s="38">
        <f>F41</f>
        <v>230.23255813953489</v>
      </c>
    </row>
    <row r="50" spans="1:2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138</v>
      </c>
    </row>
    <row r="3" spans="1:5">
      <c r="A3" s="3" t="s">
        <v>33</v>
      </c>
    </row>
    <row r="4" spans="1:5">
      <c r="A4" s="4" t="s">
        <v>32</v>
      </c>
      <c r="B4" s="5" t="s">
        <v>139</v>
      </c>
      <c r="C4" s="23">
        <v>1170</v>
      </c>
      <c r="D4" s="7"/>
      <c r="E4" s="7"/>
    </row>
    <row r="5" spans="1:5">
      <c r="A5" s="5" t="s">
        <v>31</v>
      </c>
      <c r="B5" s="5" t="s">
        <v>139</v>
      </c>
      <c r="C5" s="23">
        <v>53</v>
      </c>
      <c r="D5" s="7"/>
      <c r="E5" s="7"/>
    </row>
    <row r="6" spans="1:5">
      <c r="A6" s="5" t="s">
        <v>29</v>
      </c>
      <c r="B6" s="5" t="s">
        <v>28</v>
      </c>
      <c r="C6" s="23">
        <v>60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13" t="s">
        <v>25</v>
      </c>
      <c r="B11" s="5" t="s">
        <v>24</v>
      </c>
      <c r="C11" s="12">
        <v>350</v>
      </c>
      <c r="D11" s="7"/>
      <c r="E11" s="7"/>
    </row>
    <row r="12" spans="1:5">
      <c r="A12" s="114"/>
      <c r="B12" s="5" t="s">
        <v>23</v>
      </c>
      <c r="C12" s="12">
        <v>80</v>
      </c>
    </row>
    <row r="13" spans="1:5">
      <c r="A13" s="114"/>
      <c r="B13" s="5" t="s">
        <v>22</v>
      </c>
      <c r="C13" s="12">
        <v>100</v>
      </c>
    </row>
    <row r="14" spans="1:5">
      <c r="A14" s="114"/>
      <c r="B14" s="5" t="s">
        <v>117</v>
      </c>
      <c r="C14" s="12">
        <v>300</v>
      </c>
    </row>
    <row r="15" spans="1:5">
      <c r="A15" s="115"/>
      <c r="B15" s="5" t="s">
        <v>20</v>
      </c>
      <c r="C15" s="12">
        <v>50</v>
      </c>
    </row>
    <row r="16" spans="1:5">
      <c r="A16" s="5" t="s">
        <v>118</v>
      </c>
      <c r="B16" s="5" t="s">
        <v>18</v>
      </c>
      <c r="C16" s="12">
        <v>250</v>
      </c>
    </row>
    <row r="17" spans="1:3">
      <c r="B17" s="13" t="s">
        <v>17</v>
      </c>
      <c r="C17" s="14">
        <f>SUM(C11:C16)</f>
        <v>1130</v>
      </c>
    </row>
    <row r="20" spans="1:3">
      <c r="A20" s="3" t="s">
        <v>16</v>
      </c>
      <c r="B20" s="15" t="s">
        <v>15</v>
      </c>
      <c r="C20" s="16">
        <f>C7-C17</f>
        <v>153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v>77</v>
      </c>
    </row>
    <row r="26" spans="1:3">
      <c r="A26" s="5" t="s">
        <v>11</v>
      </c>
      <c r="B26" s="17" t="s">
        <v>10</v>
      </c>
      <c r="C26" s="18">
        <f>C20-C25</f>
        <v>76</v>
      </c>
    </row>
    <row r="27" spans="1:3">
      <c r="A27" s="5"/>
      <c r="B27" s="17" t="s">
        <v>140</v>
      </c>
      <c r="C27" s="18">
        <v>-35</v>
      </c>
    </row>
    <row r="28" spans="1:3">
      <c r="A28" s="15" t="s">
        <v>7</v>
      </c>
      <c r="B28" s="15"/>
    </row>
    <row r="29" spans="1:3">
      <c r="A29" s="4" t="s">
        <v>77</v>
      </c>
      <c r="B29" s="6" t="s">
        <v>5</v>
      </c>
      <c r="C29" s="19"/>
    </row>
    <row r="30" spans="1:3">
      <c r="A30" s="4" t="s">
        <v>126</v>
      </c>
      <c r="B30" s="6"/>
      <c r="C30" s="19"/>
    </row>
    <row r="31" spans="1:3">
      <c r="A31" s="4" t="s">
        <v>103</v>
      </c>
      <c r="B31" s="6"/>
      <c r="C31" s="19"/>
    </row>
    <row r="32" spans="1:3">
      <c r="A32" s="15"/>
      <c r="B32" s="20"/>
      <c r="C32" s="21">
        <f>SUM(C29:C31)</f>
        <v>0</v>
      </c>
    </row>
    <row r="33" spans="1:6">
      <c r="A33" s="42" t="s">
        <v>81</v>
      </c>
      <c r="B33" s="43" t="s">
        <v>82</v>
      </c>
      <c r="C33" s="44"/>
      <c r="D33" s="44">
        <f>C7-C26-C27</f>
        <v>1242</v>
      </c>
    </row>
    <row r="35" spans="1:6">
      <c r="A35" t="s">
        <v>58</v>
      </c>
    </row>
    <row r="36" spans="1:6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>
      <c r="E38" s="52" t="s">
        <v>70</v>
      </c>
      <c r="F38" s="41">
        <f>(F37)/21500</f>
        <v>116.27906976744185</v>
      </c>
    </row>
    <row r="40" spans="1:6" ht="17.25" thickBot="1"/>
    <row r="41" spans="1:6">
      <c r="C41" s="28" t="s">
        <v>35</v>
      </c>
      <c r="D41" s="24" t="s">
        <v>129</v>
      </c>
      <c r="E41" s="26" t="s">
        <v>36</v>
      </c>
    </row>
    <row r="42" spans="1:6" ht="17.25" thickBot="1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>
      <c r="A44" t="s">
        <v>141</v>
      </c>
    </row>
    <row r="45" spans="1:6">
      <c r="A45" t="s">
        <v>72</v>
      </c>
      <c r="B45" s="38">
        <f>D33</f>
        <v>1242</v>
      </c>
    </row>
    <row r="46" spans="1:6" s="2" customFormat="1">
      <c r="A46" t="s">
        <v>71</v>
      </c>
      <c r="B46" s="38">
        <f>F38</f>
        <v>116.27906976744185</v>
      </c>
      <c r="D46"/>
      <c r="E46"/>
      <c r="F46"/>
    </row>
    <row r="47" spans="1:6" s="2" customFormat="1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>
      <c r="A1" s="57" t="s">
        <v>143</v>
      </c>
    </row>
    <row r="3" spans="1:5">
      <c r="A3" s="59" t="s">
        <v>33</v>
      </c>
    </row>
    <row r="4" spans="1:5">
      <c r="A4" s="60" t="s">
        <v>32</v>
      </c>
      <c r="B4" s="61" t="s">
        <v>144</v>
      </c>
      <c r="C4" s="78">
        <v>550</v>
      </c>
      <c r="D4" s="63"/>
      <c r="E4" s="63"/>
    </row>
    <row r="5" spans="1:5">
      <c r="A5" s="61" t="s">
        <v>31</v>
      </c>
      <c r="B5" s="61" t="s">
        <v>144</v>
      </c>
      <c r="C5" s="78">
        <v>52</v>
      </c>
      <c r="D5" s="63"/>
      <c r="E5" s="63"/>
    </row>
    <row r="6" spans="1:5">
      <c r="A6" s="61" t="s">
        <v>29</v>
      </c>
      <c r="B6" s="61" t="s">
        <v>28</v>
      </c>
      <c r="C6" s="78"/>
      <c r="D6" s="63"/>
      <c r="E6" s="63"/>
    </row>
    <row r="7" spans="1:5">
      <c r="B7" s="64" t="s">
        <v>27</v>
      </c>
      <c r="C7" s="65">
        <f>SUM(C4:C6)</f>
        <v>602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13" t="s">
        <v>25</v>
      </c>
      <c r="B11" s="61" t="s">
        <v>24</v>
      </c>
      <c r="C11" s="68">
        <v>350</v>
      </c>
      <c r="D11" s="63"/>
      <c r="E11" s="63"/>
    </row>
    <row r="12" spans="1:5">
      <c r="A12" s="114"/>
      <c r="B12" s="61" t="s">
        <v>23</v>
      </c>
      <c r="C12" s="68">
        <v>80</v>
      </c>
    </row>
    <row r="13" spans="1:5">
      <c r="A13" s="114"/>
      <c r="B13" s="61" t="s">
        <v>22</v>
      </c>
      <c r="C13" s="68">
        <v>100</v>
      </c>
    </row>
    <row r="14" spans="1:5">
      <c r="A14" s="114"/>
      <c r="B14" s="61" t="s">
        <v>145</v>
      </c>
      <c r="C14" s="68">
        <v>300</v>
      </c>
    </row>
    <row r="15" spans="1:5">
      <c r="A15" s="115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1130</v>
      </c>
    </row>
    <row r="20" spans="1:4">
      <c r="A20" s="59" t="s">
        <v>16</v>
      </c>
      <c r="B20" s="71" t="s">
        <v>15</v>
      </c>
      <c r="C20" s="72">
        <f>C7-C17</f>
        <v>-528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-264</v>
      </c>
    </row>
    <row r="26" spans="1:4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>
      <c r="A28" s="42" t="s">
        <v>81</v>
      </c>
      <c r="B28" s="43" t="s">
        <v>146</v>
      </c>
      <c r="C28" s="44"/>
      <c r="D28" s="44">
        <f>C7</f>
        <v>602</v>
      </c>
    </row>
    <row r="29" spans="1:4">
      <c r="A29" s="56" t="s">
        <v>8</v>
      </c>
    </row>
    <row r="30" spans="1:4">
      <c r="A30" s="71" t="s">
        <v>7</v>
      </c>
      <c r="B30" s="71"/>
    </row>
    <row r="31" spans="1:4">
      <c r="A31" s="60" t="s">
        <v>6</v>
      </c>
      <c r="B31" s="62" t="s">
        <v>5</v>
      </c>
      <c r="C31" s="75"/>
    </row>
    <row r="32" spans="1:4">
      <c r="A32" s="60" t="s">
        <v>4</v>
      </c>
      <c r="B32" s="62"/>
      <c r="C32" s="75"/>
    </row>
    <row r="33" spans="1:6">
      <c r="A33" s="60" t="s">
        <v>103</v>
      </c>
      <c r="B33" s="62"/>
      <c r="C33" s="75"/>
    </row>
    <row r="34" spans="1:6">
      <c r="A34" s="71"/>
      <c r="B34" s="76"/>
      <c r="C34" s="77">
        <f>SUM(C31:C33)</f>
        <v>0</v>
      </c>
      <c r="D34" s="56" t="s">
        <v>0</v>
      </c>
    </row>
    <row r="35" spans="1:6">
      <c r="A35" s="56" t="s">
        <v>58</v>
      </c>
    </row>
    <row r="36" spans="1:6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>
      <c r="E41" s="54" t="s">
        <v>70</v>
      </c>
      <c r="F41" s="41">
        <f>SUM(F37:F40)/22500</f>
        <v>888.88888888888891</v>
      </c>
    </row>
    <row r="42" spans="1:6" ht="17.25" thickBot="1"/>
    <row r="43" spans="1:6">
      <c r="C43" s="83" t="s">
        <v>35</v>
      </c>
      <c r="D43" s="79" t="s">
        <v>129</v>
      </c>
      <c r="E43" s="81" t="s">
        <v>36</v>
      </c>
    </row>
    <row r="44" spans="1:6" ht="17.25" thickBot="1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>
      <c r="A46" s="56" t="s">
        <v>152</v>
      </c>
    </row>
    <row r="47" spans="1:6">
      <c r="A47" s="56" t="s">
        <v>72</v>
      </c>
      <c r="B47" s="38">
        <f>D28</f>
        <v>602</v>
      </c>
    </row>
    <row r="48" spans="1:6">
      <c r="A48" s="56" t="s">
        <v>71</v>
      </c>
      <c r="B48" s="38">
        <f>F41</f>
        <v>888.88888888888891</v>
      </c>
    </row>
    <row r="49" spans="1:2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57" t="s">
        <v>153</v>
      </c>
    </row>
    <row r="3" spans="1:5">
      <c r="A3" s="59" t="s">
        <v>33</v>
      </c>
    </row>
    <row r="4" spans="1:5">
      <c r="A4" s="60" t="s">
        <v>32</v>
      </c>
      <c r="B4" s="61" t="s">
        <v>154</v>
      </c>
      <c r="C4" s="78">
        <v>1025</v>
      </c>
      <c r="D4" s="63"/>
      <c r="E4" s="63"/>
    </row>
    <row r="5" spans="1:5">
      <c r="A5" s="61" t="s">
        <v>31</v>
      </c>
      <c r="B5" s="61" t="s">
        <v>154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246</v>
      </c>
      <c r="D6" s="63"/>
      <c r="E6" s="63"/>
    </row>
    <row r="7" spans="1:5">
      <c r="B7" s="64" t="s">
        <v>27</v>
      </c>
      <c r="C7" s="65">
        <f>SUM(C4:C6)</f>
        <v>1271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13" t="s">
        <v>25</v>
      </c>
      <c r="B11" s="61" t="s">
        <v>24</v>
      </c>
      <c r="C11" s="68">
        <v>350</v>
      </c>
      <c r="D11" s="63"/>
      <c r="E11" s="63"/>
    </row>
    <row r="12" spans="1:5">
      <c r="A12" s="114"/>
      <c r="B12" s="61" t="s">
        <v>23</v>
      </c>
      <c r="C12" s="68">
        <v>80</v>
      </c>
    </row>
    <row r="13" spans="1:5">
      <c r="A13" s="114"/>
      <c r="B13" s="61" t="s">
        <v>22</v>
      </c>
      <c r="C13" s="68">
        <v>100</v>
      </c>
    </row>
    <row r="14" spans="1:5">
      <c r="A14" s="114"/>
      <c r="B14" s="61" t="s">
        <v>155</v>
      </c>
      <c r="C14" s="68">
        <v>300</v>
      </c>
    </row>
    <row r="15" spans="1:5">
      <c r="A15" s="115"/>
      <c r="B15" s="61" t="s">
        <v>156</v>
      </c>
      <c r="C15" s="68">
        <v>50</v>
      </c>
    </row>
    <row r="16" spans="1:5">
      <c r="A16" s="61" t="s">
        <v>157</v>
      </c>
      <c r="B16" s="61" t="s">
        <v>158</v>
      </c>
      <c r="C16" s="68">
        <v>250</v>
      </c>
    </row>
    <row r="17" spans="1:4">
      <c r="B17" s="69" t="s">
        <v>159</v>
      </c>
      <c r="C17" s="70">
        <f>SUM(C11:C16)</f>
        <v>1130</v>
      </c>
    </row>
    <row r="20" spans="1:4">
      <c r="A20" s="59" t="s">
        <v>160</v>
      </c>
      <c r="B20" s="71" t="s">
        <v>161</v>
      </c>
      <c r="C20" s="72">
        <v>141</v>
      </c>
    </row>
    <row r="21" spans="1:4">
      <c r="C21" s="88"/>
    </row>
    <row r="23" spans="1:4">
      <c r="A23" s="59" t="s">
        <v>162</v>
      </c>
    </row>
    <row r="24" spans="1:4">
      <c r="A24" s="60" t="s">
        <v>163</v>
      </c>
      <c r="B24" s="73" t="s">
        <v>164</v>
      </c>
      <c r="C24" s="74">
        <f>C20/2</f>
        <v>70.5</v>
      </c>
    </row>
    <row r="25" spans="1:4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>
      <c r="A27" s="56" t="s">
        <v>168</v>
      </c>
    </row>
    <row r="28" spans="1:4">
      <c r="A28" s="71" t="s">
        <v>169</v>
      </c>
      <c r="B28" s="71"/>
    </row>
    <row r="29" spans="1:4">
      <c r="A29" s="60" t="s">
        <v>170</v>
      </c>
      <c r="B29" s="62" t="s">
        <v>171</v>
      </c>
      <c r="C29" s="75"/>
    </row>
    <row r="30" spans="1:4">
      <c r="A30" s="60" t="s">
        <v>172</v>
      </c>
      <c r="B30" s="62"/>
      <c r="C30" s="75"/>
    </row>
    <row r="31" spans="1:4">
      <c r="A31" s="60" t="s">
        <v>173</v>
      </c>
      <c r="B31" s="62"/>
      <c r="C31" s="75"/>
    </row>
    <row r="32" spans="1:4">
      <c r="A32" s="71"/>
      <c r="B32" s="76"/>
      <c r="C32" s="77">
        <f>SUM(C29:C31)</f>
        <v>0</v>
      </c>
      <c r="D32" s="56" t="s">
        <v>0</v>
      </c>
    </row>
    <row r="34" spans="1:6">
      <c r="A34" s="56" t="s">
        <v>58</v>
      </c>
    </row>
    <row r="35" spans="1:6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>
      <c r="E39" s="86" t="s">
        <v>70</v>
      </c>
      <c r="F39" s="41">
        <f>SUM(F36:F38)/22500</f>
        <v>857.77777777777783</v>
      </c>
    </row>
    <row r="40" spans="1:6">
      <c r="E40" s="86"/>
      <c r="F40" s="41"/>
    </row>
    <row r="41" spans="1:6" ht="17.25" thickBot="1"/>
    <row r="42" spans="1:6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>
      <c r="A45" s="56" t="s">
        <v>177</v>
      </c>
    </row>
    <row r="46" spans="1:6">
      <c r="A46" s="56" t="s">
        <v>72</v>
      </c>
      <c r="B46" s="38">
        <f>C7</f>
        <v>1271</v>
      </c>
    </row>
    <row r="47" spans="1:6">
      <c r="A47" s="56" t="s">
        <v>71</v>
      </c>
      <c r="B47" s="38">
        <f>F39</f>
        <v>857.77777777777783</v>
      </c>
    </row>
    <row r="48" spans="1:6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35" sqref="A35:XFD50"/>
    </sheetView>
  </sheetViews>
  <sheetFormatPr defaultRowHeight="16.5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129" t="s">
        <v>179</v>
      </c>
      <c r="B1" s="129"/>
      <c r="C1" s="129"/>
    </row>
    <row r="3" spans="1:5">
      <c r="A3" s="59" t="s">
        <v>33</v>
      </c>
    </row>
    <row r="4" spans="1:5">
      <c r="A4" s="60" t="s">
        <v>32</v>
      </c>
      <c r="B4" s="61" t="s">
        <v>180</v>
      </c>
      <c r="C4" s="78">
        <v>1620</v>
      </c>
      <c r="D4" s="63"/>
      <c r="E4" s="63"/>
    </row>
    <row r="5" spans="1:5">
      <c r="A5" s="61" t="s">
        <v>31</v>
      </c>
      <c r="B5" s="61" t="s">
        <v>180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30</v>
      </c>
      <c r="D6" s="63"/>
      <c r="E6" s="63"/>
    </row>
    <row r="7" spans="1:5">
      <c r="B7" s="64" t="s">
        <v>27</v>
      </c>
      <c r="C7" s="65">
        <f>SUM(C4:C6)</f>
        <v>1650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13" t="s">
        <v>25</v>
      </c>
      <c r="B11" s="61" t="s">
        <v>24</v>
      </c>
      <c r="C11" s="68">
        <v>350</v>
      </c>
      <c r="D11" s="63"/>
      <c r="E11" s="63"/>
    </row>
    <row r="12" spans="1:5">
      <c r="A12" s="114"/>
      <c r="B12" s="61" t="s">
        <v>23</v>
      </c>
      <c r="C12" s="68">
        <v>90</v>
      </c>
    </row>
    <row r="13" spans="1:5">
      <c r="A13" s="114"/>
      <c r="B13" s="61" t="s">
        <v>22</v>
      </c>
      <c r="C13" s="68">
        <v>100</v>
      </c>
    </row>
    <row r="14" spans="1:5">
      <c r="A14" s="114"/>
      <c r="B14" s="61" t="s">
        <v>117</v>
      </c>
      <c r="C14" s="68">
        <v>300</v>
      </c>
    </row>
    <row r="15" spans="1:5">
      <c r="A15" s="115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1140</v>
      </c>
    </row>
    <row r="20" spans="1:4">
      <c r="A20" s="59" t="s">
        <v>16</v>
      </c>
      <c r="B20" s="71" t="s">
        <v>15</v>
      </c>
      <c r="C20" s="72">
        <f>C7-C17</f>
        <v>510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255</v>
      </c>
    </row>
    <row r="26" spans="1:4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>
      <c r="A28" s="56" t="s">
        <v>8</v>
      </c>
    </row>
    <row r="29" spans="1:4">
      <c r="A29" s="71" t="s">
        <v>192</v>
      </c>
      <c r="B29" s="71"/>
    </row>
    <row r="30" spans="1:4">
      <c r="A30" s="60" t="s">
        <v>6</v>
      </c>
      <c r="B30" s="62" t="s">
        <v>5</v>
      </c>
      <c r="C30" s="75"/>
    </row>
    <row r="31" spans="1:4">
      <c r="A31" s="60" t="s">
        <v>4</v>
      </c>
      <c r="B31" s="62"/>
      <c r="C31" s="75"/>
    </row>
    <row r="32" spans="1:4">
      <c r="A32" s="60" t="s">
        <v>103</v>
      </c>
      <c r="B32" s="62" t="s">
        <v>181</v>
      </c>
      <c r="C32" s="75">
        <v>30</v>
      </c>
    </row>
    <row r="33" spans="1:6">
      <c r="A33" s="71"/>
      <c r="B33" s="76"/>
      <c r="C33" s="77">
        <f>SUM(C30:C32)</f>
        <v>30</v>
      </c>
      <c r="D33" s="56" t="s">
        <v>0</v>
      </c>
    </row>
    <row r="35" spans="1:6">
      <c r="A35" s="56" t="s">
        <v>58</v>
      </c>
    </row>
    <row r="36" spans="1:6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>
      <c r="E41" s="89" t="s">
        <v>70</v>
      </c>
      <c r="F41" s="41">
        <f>SUM(F37:F40)/22500</f>
        <v>861.37777777777774</v>
      </c>
    </row>
    <row r="42" spans="1:6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>
      <c r="A44" s="91"/>
      <c r="B44" s="91"/>
      <c r="C44" s="96"/>
      <c r="D44" s="91"/>
      <c r="E44" s="91"/>
    </row>
    <row r="45" spans="1:6">
      <c r="A45" s="103" t="s">
        <v>182</v>
      </c>
      <c r="B45" s="104"/>
    </row>
    <row r="46" spans="1:6">
      <c r="A46" s="105" t="s">
        <v>186</v>
      </c>
      <c r="B46" s="106">
        <f>C7</f>
        <v>1650</v>
      </c>
    </row>
    <row r="47" spans="1:6">
      <c r="A47" s="105" t="s">
        <v>187</v>
      </c>
      <c r="B47" s="106">
        <f>-D43</f>
        <v>-31</v>
      </c>
    </row>
    <row r="48" spans="1:6" ht="17.25" thickBot="1">
      <c r="A48" s="101" t="s">
        <v>189</v>
      </c>
      <c r="B48" s="107">
        <f>B46+B47</f>
        <v>1619</v>
      </c>
    </row>
    <row r="49" spans="1:2" ht="17.25" thickTop="1">
      <c r="A49" s="108" t="s">
        <v>188</v>
      </c>
      <c r="B49" s="109">
        <f>F41</f>
        <v>861.37777777777774</v>
      </c>
    </row>
    <row r="50" spans="1:2" ht="17.25" thickBot="1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workbookViewId="0">
      <selection activeCell="B54" sqref="B54"/>
    </sheetView>
  </sheetViews>
  <sheetFormatPr defaultRowHeight="16.5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>
      <c r="A1" s="131" t="s">
        <v>195</v>
      </c>
      <c r="B1" s="130"/>
      <c r="C1" s="130"/>
      <c r="D1" s="130"/>
      <c r="E1" s="130"/>
    </row>
    <row r="3" spans="1:5">
      <c r="A3" s="133" t="s">
        <v>196</v>
      </c>
      <c r="B3" s="130"/>
      <c r="C3" s="130"/>
      <c r="D3" s="130"/>
      <c r="E3" s="130"/>
    </row>
    <row r="4" spans="1:5">
      <c r="A4" s="134" t="s">
        <v>197</v>
      </c>
      <c r="B4" s="135" t="s">
        <v>198</v>
      </c>
      <c r="C4" s="152">
        <v>2065</v>
      </c>
      <c r="D4" s="137"/>
      <c r="E4" s="137"/>
    </row>
    <row r="5" spans="1:5">
      <c r="A5" s="135" t="s">
        <v>199</v>
      </c>
      <c r="B5" s="135" t="s">
        <v>198</v>
      </c>
      <c r="C5" s="152">
        <v>170</v>
      </c>
      <c r="D5" s="137"/>
      <c r="E5" s="137"/>
    </row>
    <row r="6" spans="1:5">
      <c r="A6" s="135" t="s">
        <v>200</v>
      </c>
      <c r="B6" s="135" t="s">
        <v>201</v>
      </c>
      <c r="C6" s="152">
        <v>86</v>
      </c>
      <c r="D6" s="137"/>
      <c r="E6" s="137"/>
    </row>
    <row r="7" spans="1:5">
      <c r="A7" s="130"/>
      <c r="B7" s="138" t="s">
        <v>202</v>
      </c>
      <c r="C7" s="139">
        <v>2321</v>
      </c>
      <c r="D7" s="137"/>
      <c r="E7" s="137"/>
    </row>
    <row r="8" spans="1:5">
      <c r="A8" s="130"/>
      <c r="B8" s="138"/>
      <c r="C8" s="140"/>
      <c r="D8" s="137"/>
      <c r="E8" s="137"/>
    </row>
    <row r="9" spans="1:5">
      <c r="A9" s="130"/>
      <c r="B9" s="137"/>
      <c r="C9" s="141"/>
      <c r="D9" s="137"/>
      <c r="E9" s="137"/>
    </row>
    <row r="10" spans="1:5">
      <c r="A10" s="133" t="s">
        <v>203</v>
      </c>
      <c r="B10" s="137"/>
      <c r="C10" s="141"/>
      <c r="D10" s="137"/>
      <c r="E10" s="137"/>
    </row>
    <row r="11" spans="1:5">
      <c r="A11" s="113" t="s">
        <v>204</v>
      </c>
      <c r="B11" s="135" t="s">
        <v>205</v>
      </c>
      <c r="C11" s="142">
        <v>350</v>
      </c>
      <c r="D11" s="137"/>
      <c r="E11" s="137"/>
    </row>
    <row r="12" spans="1:5">
      <c r="A12" s="114"/>
      <c r="B12" s="135" t="s">
        <v>206</v>
      </c>
      <c r="C12" s="142">
        <v>110</v>
      </c>
      <c r="D12" s="130"/>
      <c r="E12" s="130"/>
    </row>
    <row r="13" spans="1:5">
      <c r="A13" s="114"/>
      <c r="B13" s="135" t="s">
        <v>207</v>
      </c>
      <c r="C13" s="142">
        <v>200</v>
      </c>
      <c r="D13" s="130"/>
      <c r="E13" s="130"/>
    </row>
    <row r="14" spans="1:5">
      <c r="A14" s="114"/>
      <c r="B14" s="135" t="s">
        <v>208</v>
      </c>
      <c r="C14" s="142">
        <v>300</v>
      </c>
      <c r="D14" s="130"/>
      <c r="E14" s="130"/>
    </row>
    <row r="15" spans="1:5">
      <c r="A15" s="115"/>
      <c r="B15" s="135" t="s">
        <v>209</v>
      </c>
      <c r="C15" s="142">
        <v>50</v>
      </c>
      <c r="D15" s="130"/>
      <c r="E15" s="130"/>
    </row>
    <row r="16" spans="1:5">
      <c r="A16" s="135" t="s">
        <v>210</v>
      </c>
      <c r="B16" s="135" t="s">
        <v>211</v>
      </c>
      <c r="C16" s="142">
        <v>250</v>
      </c>
      <c r="D16" s="130"/>
      <c r="E16" s="130"/>
    </row>
    <row r="17" spans="1:4">
      <c r="A17" s="130"/>
      <c r="B17" s="143" t="s">
        <v>212</v>
      </c>
      <c r="C17" s="144">
        <v>1260</v>
      </c>
      <c r="D17" s="130"/>
    </row>
    <row r="20" spans="1:4">
      <c r="A20" s="133" t="s">
        <v>213</v>
      </c>
      <c r="B20" s="145" t="s">
        <v>214</v>
      </c>
      <c r="C20" s="146">
        <v>1061</v>
      </c>
      <c r="D20" s="130"/>
    </row>
    <row r="24" spans="1:4">
      <c r="A24" s="133" t="s">
        <v>215</v>
      </c>
      <c r="B24" s="130"/>
      <c r="C24" s="130"/>
      <c r="D24" s="130"/>
    </row>
    <row r="25" spans="1:4">
      <c r="A25" s="134" t="s">
        <v>216</v>
      </c>
      <c r="B25" s="147" t="s">
        <v>217</v>
      </c>
      <c r="C25" s="148">
        <v>530.5</v>
      </c>
      <c r="D25" s="130"/>
    </row>
    <row r="26" spans="1:4">
      <c r="A26" s="135" t="s">
        <v>218</v>
      </c>
      <c r="B26" s="147" t="s">
        <v>219</v>
      </c>
      <c r="C26" s="148">
        <v>530.5</v>
      </c>
      <c r="D26" s="130" t="s">
        <v>220</v>
      </c>
    </row>
    <row r="28" spans="1:4">
      <c r="A28" s="130" t="s">
        <v>221</v>
      </c>
      <c r="B28" s="130"/>
      <c r="C28" s="130"/>
      <c r="D28" s="130"/>
    </row>
    <row r="29" spans="1:4">
      <c r="A29" s="145" t="s">
        <v>222</v>
      </c>
      <c r="B29" s="145"/>
      <c r="C29" s="130"/>
      <c r="D29" s="130"/>
    </row>
    <row r="30" spans="1:4">
      <c r="A30" s="134" t="s">
        <v>223</v>
      </c>
      <c r="B30" s="136" t="s">
        <v>224</v>
      </c>
      <c r="C30" s="149"/>
      <c r="D30" s="130"/>
    </row>
    <row r="31" spans="1:4">
      <c r="A31" s="134" t="s">
        <v>225</v>
      </c>
      <c r="B31" s="136"/>
      <c r="C31" s="149"/>
      <c r="D31" s="130"/>
    </row>
    <row r="32" spans="1:4">
      <c r="A32" s="134" t="s">
        <v>226</v>
      </c>
      <c r="B32" s="136"/>
      <c r="C32" s="149"/>
      <c r="D32" s="130"/>
    </row>
    <row r="33" spans="1:6">
      <c r="A33" s="145"/>
      <c r="B33" s="150"/>
      <c r="C33" s="151">
        <v>0</v>
      </c>
      <c r="D33" s="130" t="s">
        <v>227</v>
      </c>
      <c r="E33" s="130"/>
    </row>
    <row r="36" spans="1:6" ht="17.25" thickBot="1">
      <c r="A36" s="130"/>
      <c r="B36" s="130"/>
      <c r="C36" s="130"/>
      <c r="D36" s="130"/>
      <c r="E36" s="130"/>
    </row>
    <row r="37" spans="1:6">
      <c r="A37" s="130"/>
      <c r="B37" s="130"/>
      <c r="C37" s="157" t="s">
        <v>228</v>
      </c>
      <c r="D37" s="153" t="s">
        <v>229</v>
      </c>
      <c r="E37" s="155" t="s">
        <v>230</v>
      </c>
    </row>
    <row r="38" spans="1:6" ht="17.25" thickBot="1">
      <c r="A38" s="130"/>
      <c r="B38" s="130"/>
      <c r="C38" s="158">
        <v>530.5</v>
      </c>
      <c r="D38" s="154">
        <v>0</v>
      </c>
      <c r="E38" s="156">
        <v>530.5</v>
      </c>
    </row>
    <row r="41" spans="1:6" s="130" customFormat="1">
      <c r="A41" s="130" t="s">
        <v>58</v>
      </c>
      <c r="C41" s="132"/>
    </row>
    <row r="42" spans="1:6" s="130" customFormat="1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30" customFormat="1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30" customFormat="1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30" customFormat="1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30" customFormat="1" ht="17.25" thickBot="1">
      <c r="C46" s="132"/>
      <c r="E46" s="111" t="s">
        <v>70</v>
      </c>
      <c r="F46" s="41">
        <f>SUM(F43:F45)/22500</f>
        <v>495.55555555555554</v>
      </c>
    </row>
    <row r="47" spans="1:6" s="130" customFormat="1">
      <c r="A47" s="159" t="s">
        <v>35</v>
      </c>
      <c r="B47" s="160" t="s">
        <v>178</v>
      </c>
      <c r="C47" s="160" t="s">
        <v>185</v>
      </c>
      <c r="D47" s="97" t="s">
        <v>36</v>
      </c>
      <c r="E47" s="98" t="s">
        <v>191</v>
      </c>
    </row>
    <row r="48" spans="1:6" s="130" customFormat="1" ht="17.25" thickBot="1">
      <c r="A48" s="161">
        <f>C32</f>
        <v>0</v>
      </c>
      <c r="B48" s="162">
        <v>0</v>
      </c>
      <c r="C48" s="162"/>
      <c r="D48" s="99">
        <f>A48+B48-C48</f>
        <v>0</v>
      </c>
      <c r="E48" s="100">
        <v>0</v>
      </c>
    </row>
    <row r="49" spans="1:5" s="130" customFormat="1" ht="17.25" thickBot="1">
      <c r="A49" s="91"/>
      <c r="B49" s="91"/>
      <c r="C49" s="96"/>
      <c r="D49" s="91"/>
      <c r="E49" s="91"/>
    </row>
    <row r="50" spans="1:5" s="130" customFormat="1">
      <c r="A50" s="103" t="s">
        <v>234</v>
      </c>
      <c r="B50" s="104"/>
      <c r="C50" s="132"/>
    </row>
    <row r="51" spans="1:5" s="130" customFormat="1">
      <c r="A51" s="105" t="s">
        <v>186</v>
      </c>
      <c r="B51" s="106">
        <v>2321</v>
      </c>
      <c r="C51" s="132"/>
    </row>
    <row r="52" spans="1:5" s="130" customFormat="1">
      <c r="A52" s="105" t="s">
        <v>187</v>
      </c>
      <c r="B52" s="106">
        <f>C26</f>
        <v>530.5</v>
      </c>
      <c r="C52" s="132"/>
    </row>
    <row r="53" spans="1:5" s="130" customFormat="1" ht="17.25" thickBot="1">
      <c r="A53" s="101" t="s">
        <v>189</v>
      </c>
      <c r="B53" s="107">
        <v>1790</v>
      </c>
      <c r="C53" s="132"/>
    </row>
    <row r="54" spans="1:5" s="130" customFormat="1" ht="17.25" thickTop="1">
      <c r="A54" s="108" t="s">
        <v>188</v>
      </c>
      <c r="B54" s="109">
        <f>F46</f>
        <v>495.55555555555554</v>
      </c>
      <c r="C54" s="132"/>
    </row>
    <row r="55" spans="1:5" s="130" customFormat="1" ht="17.25" thickBot="1">
      <c r="A55" s="102" t="s">
        <v>190</v>
      </c>
      <c r="B55" s="110">
        <f>SUM(B53:B54)</f>
        <v>2285.5555555555557</v>
      </c>
      <c r="C55" s="132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2016-01-05T08:17:00Z</dcterms:modified>
</cp:coreProperties>
</file>